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CB00DDD-F605-404B-BDF6-96818B39B8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Fact" sheetId="1" r:id="rId1"/>
  </sheets>
  <externalReferences>
    <externalReference r:id="rId2"/>
    <externalReference r:id="rId3"/>
  </externalReferences>
  <definedNames>
    <definedName name="_xlnm.Print_Titles" localSheetId="0">'[1]Факт '!$4:$4</definedName>
    <definedName name="Способы_закупок">'[2]Способы закупок'!$A$4:$A$14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 l="1"/>
  <c r="F7" i="1"/>
  <c r="F10" i="1" l="1"/>
  <c r="G5" i="1"/>
  <c r="H6" i="1" l="1"/>
  <c r="G6" i="1"/>
  <c r="G8" i="1"/>
  <c r="E7" i="1"/>
  <c r="G7" i="1" s="1"/>
  <c r="H8" i="1"/>
  <c r="H7" i="1" l="1"/>
  <c r="H11" i="1"/>
  <c r="H9" i="1"/>
  <c r="H10" i="1"/>
  <c r="H5" i="1"/>
  <c r="G9" i="1"/>
  <c r="G10" i="1"/>
  <c r="G11" i="1" l="1"/>
  <c r="E12" i="1"/>
  <c r="F12" i="1"/>
  <c r="G12" i="1" l="1"/>
  <c r="H12" i="1"/>
</calcChain>
</file>

<file path=xl/sharedStrings.xml><?xml version="1.0" encoding="utf-8"?>
<sst xmlns="http://schemas.openxmlformats.org/spreadsheetml/2006/main" count="25" uniqueCount="23">
  <si>
    <t>No.</t>
  </si>
  <si>
    <t>Name of works</t>
  </si>
  <si>
    <t>Purchase of fixed assets</t>
  </si>
  <si>
    <t>TOTAL</t>
  </si>
  <si>
    <t>km</t>
  </si>
  <si>
    <t>thousand tenge (excluding VAT)</t>
  </si>
  <si>
    <t>service</t>
  </si>
  <si>
    <t>Intra-pipe diagnostics of the Kenkiyak-Kumkol oil pipeline</t>
  </si>
  <si>
    <t>Deviation</t>
  </si>
  <si>
    <t>Plan</t>
  </si>
  <si>
    <t>Execution, %</t>
  </si>
  <si>
    <t>Unit of measurement</t>
  </si>
  <si>
    <t>Quantity</t>
  </si>
  <si>
    <t xml:space="preserve"> Design and survey work on the development of a working project for the reconstruction of the ECP system</t>
  </si>
  <si>
    <t>Information on the progress of the expected implementation of the approved investment program of Kazakhstan-China Pipeline LLP for the IV quarter of 2024.</t>
  </si>
  <si>
    <t>Construction of crossings of  Kenkiyak-Kumkol MP facilities</t>
  </si>
  <si>
    <t>crossing</t>
  </si>
  <si>
    <t>Reconstruction of the 10 kV power line of Kenkiyak-Kumkol MP on the section from 90 km to 108 km</t>
  </si>
  <si>
    <t>Construction of a crossing at 405 km of  Kenkiyak-Kumkol MP</t>
  </si>
  <si>
    <t>DSW</t>
  </si>
  <si>
    <t>Diagnostics of Kenkiyak - Kumkol MP reservoirs, partial diagnostics of the RVS No. 1 V- 400 m3 at  Kenkiyak PA and RVS No. 1, No. 2 V- 400 m3 at the Kumkol PA</t>
  </si>
  <si>
    <t>Fact*</t>
  </si>
  <si>
    <r>
      <rPr>
        <b/>
        <sz val="12"/>
        <color theme="1"/>
        <rFont val="Times New Roman"/>
        <family val="1"/>
        <charset val="204"/>
      </rPr>
      <t>Note:</t>
    </r>
    <r>
      <rPr>
        <sz val="12"/>
        <color theme="1"/>
        <rFont val="Times New Roman"/>
        <family val="1"/>
        <charset val="204"/>
      </rPr>
      <t xml:space="preserve"> *operational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</si>
</sst>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\ _₽_-;\-* #,##0.00\ _₽_-;_-* &quot;-&quot;??\ _₽_-;_-@_-"/>
    <numFmt numFmtId="166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0"/>
      <name val="Arial Cyr"/>
      <charset val="134"/>
    </font>
    <font>
      <sz val="10"/>
      <name val="Arial"/>
      <family val="2"/>
    </font>
    <font>
      <sz val="10"/>
      <color indexed="8"/>
      <name val="Arial Cyr"/>
      <family val="2"/>
      <charset val="204"/>
    </font>
    <font>
      <sz val="10"/>
      <name val="Helv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3" fillId="0" borderId="0"/>
    <xf numFmtId="0" fontId="8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" fillId="0" borderId="0"/>
    <xf numFmtId="0" fontId="11" fillId="0" borderId="0"/>
    <xf numFmtId="0" fontId="10" fillId="0" borderId="0"/>
    <xf numFmtId="0" fontId="1" fillId="0" borderId="0"/>
    <xf numFmtId="0" fontId="11" fillId="0" borderId="0"/>
    <xf numFmtId="0" fontId="16" fillId="0" borderId="0"/>
    <xf numFmtId="0" fontId="12" fillId="0" borderId="0"/>
    <xf numFmtId="0" fontId="17" fillId="0" borderId="0"/>
    <xf numFmtId="0" fontId="12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3" fontId="4" fillId="0" borderId="0" xfId="0" applyNumberFormat="1" applyFont="1"/>
    <xf numFmtId="4" fontId="4" fillId="2" borderId="1" xfId="29" applyNumberFormat="1" applyFont="1" applyFill="1" applyBorder="1" applyAlignment="1">
      <alignment horizontal="center" vertical="center" wrapText="1"/>
    </xf>
    <xf numFmtId="166" fontId="4" fillId="2" borderId="1" xfId="29" applyNumberFormat="1" applyFont="1" applyFill="1" applyBorder="1" applyAlignment="1">
      <alignment horizontal="center" vertical="center" wrapText="1"/>
    </xf>
    <xf numFmtId="3" fontId="4" fillId="2" borderId="1" xfId="29" applyNumberFormat="1" applyFont="1" applyFill="1" applyBorder="1" applyAlignment="1">
      <alignment horizontal="center" vertical="center" wrapText="1"/>
    </xf>
    <xf numFmtId="4" fontId="5" fillId="2" borderId="1" xfId="29" applyNumberFormat="1" applyFont="1" applyFill="1" applyBorder="1" applyAlignment="1">
      <alignment horizontal="center" vertical="center" wrapText="1"/>
    </xf>
    <xf numFmtId="9" fontId="4" fillId="2" borderId="1" xfId="30" applyFont="1" applyFill="1" applyBorder="1" applyAlignment="1">
      <alignment horizontal="center" vertical="center" wrapText="1"/>
    </xf>
    <xf numFmtId="9" fontId="5" fillId="2" borderId="1" xfId="3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4" fillId="2" borderId="1" xfId="30" applyNumberFormat="1" applyFont="1" applyFill="1" applyBorder="1" applyAlignment="1">
      <alignment horizontal="center" vertical="center" wrapText="1"/>
    </xf>
    <xf numFmtId="3" fontId="18" fillId="2" borderId="1" xfId="29" applyNumberFormat="1" applyFont="1" applyFill="1" applyBorder="1" applyAlignment="1">
      <alignment horizontal="center" vertical="center" wrapText="1"/>
    </xf>
    <xf numFmtId="4" fontId="18" fillId="2" borderId="1" xfId="29" applyNumberFormat="1" applyFont="1" applyFill="1" applyBorder="1" applyAlignment="1">
      <alignment horizontal="center" vertical="center" wrapText="1"/>
    </xf>
    <xf numFmtId="166" fontId="18" fillId="2" borderId="1" xfId="2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1">
    <cellStyle name="??" xfId="8" xr:uid="{00000000-0005-0000-0000-000000000000}"/>
    <cellStyle name="?? 3 2" xfId="11" xr:uid="{00000000-0005-0000-0000-000001000000}"/>
    <cellStyle name="Normal_ATMS" xfId="12" xr:uid="{00000000-0005-0000-0000-000002000000}"/>
    <cellStyle name="Обычный" xfId="0" builtinId="0"/>
    <cellStyle name="Обычный 14" xfId="13" xr:uid="{00000000-0005-0000-0000-000004000000}"/>
    <cellStyle name="Обычный 14 3" xfId="14" xr:uid="{00000000-0005-0000-0000-000005000000}"/>
    <cellStyle name="Обычный 16" xfId="15" xr:uid="{00000000-0005-0000-0000-000006000000}"/>
    <cellStyle name="Обычный 18" xfId="16" xr:uid="{00000000-0005-0000-0000-000007000000}"/>
    <cellStyle name="Обычный 2" xfId="4" xr:uid="{00000000-0005-0000-0000-000008000000}"/>
    <cellStyle name="Обычный 2 2" xfId="17" xr:uid="{00000000-0005-0000-0000-000009000000}"/>
    <cellStyle name="Обычный 2 2 2" xfId="28" xr:uid="{00000000-0005-0000-0000-00000A000000}"/>
    <cellStyle name="Обычный 2 2 3" xfId="18" xr:uid="{00000000-0005-0000-0000-00000B000000}"/>
    <cellStyle name="Обычный 2 2 4 2" xfId="19" xr:uid="{00000000-0005-0000-0000-00000C000000}"/>
    <cellStyle name="Обычный 2 3" xfId="20" xr:uid="{00000000-0005-0000-0000-00000D000000}"/>
    <cellStyle name="Обычный 3" xfId="1" xr:uid="{00000000-0005-0000-0000-00000E000000}"/>
    <cellStyle name="Обычный 3 2" xfId="5" xr:uid="{00000000-0005-0000-0000-00000F000000}"/>
    <cellStyle name="Обычный 3 2 2" xfId="21" xr:uid="{00000000-0005-0000-0000-000010000000}"/>
    <cellStyle name="Обычный 3 2_Прочие соц. выплаты" xfId="22" xr:uid="{00000000-0005-0000-0000-000011000000}"/>
    <cellStyle name="Обычный 3 3" xfId="9" xr:uid="{00000000-0005-0000-0000-000012000000}"/>
    <cellStyle name="Обычный 4" xfId="7" xr:uid="{00000000-0005-0000-0000-000013000000}"/>
    <cellStyle name="Обычный 4 2 2" xfId="10" xr:uid="{00000000-0005-0000-0000-000014000000}"/>
    <cellStyle name="Обычный 5" xfId="23" xr:uid="{00000000-0005-0000-0000-000015000000}"/>
    <cellStyle name="Обычный 5 2" xfId="24" xr:uid="{00000000-0005-0000-0000-000016000000}"/>
    <cellStyle name="Обычный 6" xfId="25" xr:uid="{00000000-0005-0000-0000-000017000000}"/>
    <cellStyle name="Обычный 8" xfId="26" xr:uid="{00000000-0005-0000-0000-000018000000}"/>
    <cellStyle name="Процентный" xfId="30" builtinId="5"/>
    <cellStyle name="Стиль 1" xfId="27" xr:uid="{00000000-0005-0000-0000-00001A000000}"/>
    <cellStyle name="Финансовый" xfId="29" builtinId="3"/>
    <cellStyle name="Финансовый 2" xfId="3" xr:uid="{00000000-0005-0000-0000-00001C000000}"/>
    <cellStyle name="Финансовый 3" xfId="2" xr:uid="{00000000-0005-0000-0000-00001D000000}"/>
    <cellStyle name="Финансовый 3 2" xfId="6" xr:uid="{00000000-0005-0000-0000-00001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72;&#1082;&#1090;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80.21\&#1076;&#1082;&#1079;\&#1044;&#1052;&#1058;&#1057;%202023\&#1047;&#1040;&#1050;&#1059;&#1055;&#1050;&#1048;%202023\&#1041;&#1070;&#1044;&#1046;&#1045;&#1058;%202023\&#1055;&#1077;&#1088;&#1077;&#1095;&#1077;&#1085;&#1100;%20&#1087;&#1077;&#1088;&#1074;&#1086;&#1086;&#1095;&#1077;&#1088;&#1077;&#1076;&#1085;&#1099;&#1093;%20&#1079;&#1072;&#1082;&#1091;&#1087;&#1086;&#1082;%20&#1044;&#1052;&#1058;&#1057;%20&#1085;&#1072;%202023%20%20_&#1089;%20&#1080;&#1089;&#1087;&#1088;&#1072;&#1074;&#1083;&#1077;&#1085;&#1080;&#1103;&#1084;&#1080;%20&#1087;&#1086;%20&#1086;&#1073;&#1086;&#1075;&#1088;&#1077;&#1074;&#1072;&#1090;&#1077;&#1083;&#1103;&#1084;_20.10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>
        <row r="4">
          <cell r="A4" t="str">
            <v>1 Доля %</v>
          </cell>
        </row>
      </sheetData>
      <sheetData sheetId="3">
        <row r="3">
          <cell r="B3" t="str">
            <v>004 Сантиметр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  <row r="14">
          <cell r="A14" t="str">
            <v>ЭМ</v>
          </cell>
        </row>
      </sheetData>
      <sheetData sheetId="5" refreshError="1"/>
      <sheetData sheetId="6">
        <row r="3">
          <cell r="A3" t="str">
            <v>ОВХ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4"/>
  <sheetViews>
    <sheetView tabSelected="1" zoomScale="85" zoomScaleNormal="85" workbookViewId="0">
      <pane ySplit="4" topLeftCell="A5" activePane="bottomLeft" state="frozen"/>
      <selection pane="bottomLeft" activeCell="A14" sqref="A14:H14"/>
    </sheetView>
  </sheetViews>
  <sheetFormatPr defaultColWidth="9.140625" defaultRowHeight="15.75"/>
  <cols>
    <col min="1" max="1" width="6.140625" style="1" customWidth="1"/>
    <col min="2" max="2" width="53.42578125" style="1" customWidth="1"/>
    <col min="3" max="3" width="13.7109375" style="1" customWidth="1"/>
    <col min="4" max="4" width="14" style="1" customWidth="1"/>
    <col min="5" max="6" width="15.42578125" style="1" customWidth="1"/>
    <col min="7" max="7" width="26.85546875" style="1" customWidth="1"/>
    <col min="8" max="8" width="31.85546875" style="1" customWidth="1"/>
    <col min="9" max="9" width="25.85546875" style="1" customWidth="1"/>
    <col min="10" max="16384" width="9.140625" style="1"/>
  </cols>
  <sheetData>
    <row r="2" spans="1:9" ht="18.75">
      <c r="A2" s="22" t="s">
        <v>14</v>
      </c>
      <c r="B2" s="22"/>
      <c r="C2" s="22"/>
      <c r="D2" s="22"/>
      <c r="E2" s="22"/>
      <c r="F2" s="22"/>
      <c r="G2" s="22"/>
      <c r="H2" s="22"/>
    </row>
    <row r="3" spans="1:9">
      <c r="H3" s="6" t="s">
        <v>5</v>
      </c>
    </row>
    <row r="4" spans="1:9" ht="40.15" customHeight="1">
      <c r="A4" s="2" t="s">
        <v>0</v>
      </c>
      <c r="B4" s="2" t="s">
        <v>1</v>
      </c>
      <c r="C4" s="2" t="s">
        <v>11</v>
      </c>
      <c r="D4" s="2" t="s">
        <v>12</v>
      </c>
      <c r="E4" s="3" t="s">
        <v>9</v>
      </c>
      <c r="F4" s="3" t="s">
        <v>21</v>
      </c>
      <c r="G4" s="3" t="s">
        <v>10</v>
      </c>
      <c r="H4" s="3" t="s">
        <v>8</v>
      </c>
    </row>
    <row r="5" spans="1:9" ht="38.85" customHeight="1">
      <c r="A5" s="4">
        <v>1</v>
      </c>
      <c r="B5" s="7" t="s">
        <v>15</v>
      </c>
      <c r="C5" s="9" t="s">
        <v>16</v>
      </c>
      <c r="D5" s="11">
        <v>2</v>
      </c>
      <c r="E5" s="9">
        <v>21601.8</v>
      </c>
      <c r="F5" s="19">
        <f>10676+10695.8+230</f>
        <v>21601.8</v>
      </c>
      <c r="G5" s="13">
        <f>F5/E5</f>
        <v>1</v>
      </c>
      <c r="H5" s="9">
        <f>F5-E5</f>
        <v>0</v>
      </c>
      <c r="I5" s="8"/>
    </row>
    <row r="6" spans="1:9" ht="47.85" customHeight="1">
      <c r="A6" s="4">
        <v>2</v>
      </c>
      <c r="B6" s="7" t="s">
        <v>17</v>
      </c>
      <c r="C6" s="9" t="s">
        <v>4</v>
      </c>
      <c r="D6" s="10">
        <v>18</v>
      </c>
      <c r="E6" s="9">
        <v>124184.60146999999</v>
      </c>
      <c r="F6" s="20">
        <f>(38112390.43+70105530.83+12992578.74)/1000+(177074.48+325762.97+60376.54)/1000+(1074827.41+1977354.24+366480.59)/1.12/1000</f>
        <v>124826.09098999998</v>
      </c>
      <c r="G6" s="18">
        <f>F6/E6</f>
        <v>1.0051656124222048</v>
      </c>
      <c r="H6" s="9">
        <f>F6-E6</f>
        <v>641.48951999998826</v>
      </c>
      <c r="I6" s="8"/>
    </row>
    <row r="7" spans="1:9" ht="31.5">
      <c r="A7" s="4">
        <v>3</v>
      </c>
      <c r="B7" s="5" t="s">
        <v>18</v>
      </c>
      <c r="C7" s="9" t="s">
        <v>16</v>
      </c>
      <c r="D7" s="11">
        <v>1</v>
      </c>
      <c r="E7" s="9">
        <f>64288/1.12</f>
        <v>57399.999999999993</v>
      </c>
      <c r="F7" s="20">
        <f>44034.94018+13365.05982</f>
        <v>57400</v>
      </c>
      <c r="G7" s="13">
        <f t="shared" ref="G7:G8" si="0">F7/E7</f>
        <v>1.0000000000000002</v>
      </c>
      <c r="H7" s="9">
        <f t="shared" ref="H7:H8" si="1">F7-E7</f>
        <v>0</v>
      </c>
      <c r="I7" s="8"/>
    </row>
    <row r="8" spans="1:9" ht="31.5">
      <c r="A8" s="4">
        <v>4</v>
      </c>
      <c r="B8" s="5" t="s">
        <v>13</v>
      </c>
      <c r="C8" s="9" t="s">
        <v>19</v>
      </c>
      <c r="D8" s="11">
        <v>1</v>
      </c>
      <c r="E8" s="9">
        <v>36203.173570000014</v>
      </c>
      <c r="F8" s="20">
        <v>36283</v>
      </c>
      <c r="G8" s="13">
        <f t="shared" si="0"/>
        <v>1.0022049566965625</v>
      </c>
      <c r="H8" s="9">
        <f t="shared" si="1"/>
        <v>79.826429999986431</v>
      </c>
      <c r="I8" s="8"/>
    </row>
    <row r="9" spans="1:9" ht="55.15" customHeight="1">
      <c r="A9" s="4">
        <v>5</v>
      </c>
      <c r="B9" s="7" t="s">
        <v>20</v>
      </c>
      <c r="C9" s="9" t="s">
        <v>6</v>
      </c>
      <c r="D9" s="11">
        <v>3</v>
      </c>
      <c r="E9" s="9">
        <v>15211.7</v>
      </c>
      <c r="F9" s="21">
        <v>15211.7</v>
      </c>
      <c r="G9" s="13">
        <f t="shared" ref="G9:G12" si="2">F9/E9</f>
        <v>1</v>
      </c>
      <c r="H9" s="9">
        <f t="shared" ref="H9:H12" si="3">F9-E9</f>
        <v>0</v>
      </c>
      <c r="I9" s="8"/>
    </row>
    <row r="10" spans="1:9" ht="28.15" customHeight="1">
      <c r="A10" s="4">
        <v>6</v>
      </c>
      <c r="B10" s="7" t="s">
        <v>7</v>
      </c>
      <c r="C10" s="9" t="s">
        <v>6</v>
      </c>
      <c r="D10" s="11">
        <v>1</v>
      </c>
      <c r="E10" s="9">
        <v>658955.5</v>
      </c>
      <c r="F10" s="21">
        <f>247108.32+411847.2</f>
        <v>658955.52000000002</v>
      </c>
      <c r="G10" s="13">
        <f t="shared" si="2"/>
        <v>1.0000000303510632</v>
      </c>
      <c r="H10" s="10">
        <f t="shared" si="3"/>
        <v>2.0000000018626451E-2</v>
      </c>
      <c r="I10" s="8"/>
    </row>
    <row r="11" spans="1:9" ht="21.75" customHeight="1">
      <c r="A11" s="4">
        <v>7</v>
      </c>
      <c r="B11" s="7" t="s">
        <v>2</v>
      </c>
      <c r="C11" s="9"/>
      <c r="D11" s="10"/>
      <c r="E11" s="9">
        <v>25850.1080728571</v>
      </c>
      <c r="F11" s="20">
        <v>45826.0985</v>
      </c>
      <c r="G11" s="13">
        <f t="shared" si="2"/>
        <v>1.7727623563832569</v>
      </c>
      <c r="H11" s="9">
        <f t="shared" si="3"/>
        <v>19975.9904271429</v>
      </c>
      <c r="I11" s="8"/>
    </row>
    <row r="12" spans="1:9" s="17" customFormat="1" ht="23.85" customHeight="1">
      <c r="A12" s="15"/>
      <c r="B12" s="15" t="s">
        <v>3</v>
      </c>
      <c r="C12" s="12"/>
      <c r="D12" s="12"/>
      <c r="E12" s="12">
        <f>SUM(E5:E11)</f>
        <v>939406.88311285712</v>
      </c>
      <c r="F12" s="12">
        <f>SUM(F5:F11)</f>
        <v>960104.20948999992</v>
      </c>
      <c r="G12" s="14">
        <f t="shared" si="2"/>
        <v>1.022032334177241</v>
      </c>
      <c r="H12" s="12">
        <f t="shared" si="3"/>
        <v>20697.326377142803</v>
      </c>
      <c r="I12" s="16"/>
    </row>
    <row r="14" spans="1:9" ht="38.1" customHeight="1">
      <c r="A14" s="23" t="s">
        <v>22</v>
      </c>
      <c r="B14" s="23"/>
      <c r="C14" s="23"/>
      <c r="D14" s="23"/>
      <c r="E14" s="23"/>
      <c r="F14" s="23"/>
      <c r="G14" s="23"/>
      <c r="H14" s="23"/>
    </row>
  </sheetData>
  <mergeCells count="2">
    <mergeCell ref="A2:H2"/>
    <mergeCell ref="A14:H14"/>
  </mergeCells>
  <pageMargins left="0.31496062992125984" right="0.31496062992125984" top="0.35433070866141736" bottom="0.35433070866141736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Fact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2024-12-27T12:39:52Z</dcterms:modified>
</cp:coreProperties>
</file>